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Z8329\Desktop\"/>
    </mc:Choice>
  </mc:AlternateContent>
  <bookViews>
    <workbookView xWindow="0" yWindow="0" windowWidth="28800" windowHeight="12255"/>
  </bookViews>
  <sheets>
    <sheet name="BS-中" sheetId="1" r:id="rId1"/>
    <sheet name="IS-中" sheetId="2" r:id="rId2"/>
  </sheets>
  <definedNames>
    <definedName name="_Col01" localSheetId="0">'BS-中'!$E$8</definedName>
    <definedName name="_Col02" localSheetId="0">'BS-中'!$F$8</definedName>
    <definedName name="_Col03" localSheetId="0">'BS-中'!$I$8</definedName>
    <definedName name="_Col04" localSheetId="0">'BS-中'!$J$8</definedName>
    <definedName name="ActDesc" localSheetId="0">'BS-中'!$A$8</definedName>
    <definedName name="ActDesc_P2" localSheetId="0">'BS-中'!$K$8</definedName>
    <definedName name="AS2DocOpenMode" hidden="1">"AS2DocumentEdit"</definedName>
    <definedName name="AuditDayC" localSheetId="0">'BS-中'!#REF!</definedName>
    <definedName name="ClientNameC" localSheetId="0">'BS-中'!$A$1</definedName>
    <definedName name="Col01_P2" localSheetId="0">'BS-中'!#REF!</definedName>
    <definedName name="Col02_1" localSheetId="1">'IS-中'!$E$35</definedName>
    <definedName name="Col02_P2" localSheetId="0">'BS-中'!#REF!</definedName>
    <definedName name="Col03_1" localSheetId="1">'IS-中'!$G$35</definedName>
    <definedName name="Col03_P2" localSheetId="0">'BS-中'!#REF!</definedName>
    <definedName name="Col04_1" localSheetId="1">'IS-中'!$I$35</definedName>
    <definedName name="Col04_P2" localSheetId="0">'BS-中'!$A$9</definedName>
    <definedName name="DataEnd" localSheetId="0">'BS-中'!$A$22</definedName>
    <definedName name="EndDate1C" localSheetId="0">'BS-中'!$G$6</definedName>
    <definedName name="EndDate1C_1" localSheetId="0">'BS-中'!$Q$6</definedName>
    <definedName name="EndDateC" localSheetId="0">'BS-中'!$C$6</definedName>
    <definedName name="EndDateC_1" localSheetId="0">'BS-中'!$M$6</definedName>
    <definedName name="EndDayC" localSheetId="0">'BS-中'!$A$3</definedName>
    <definedName name="OLE_LINK1" localSheetId="0">'BS-中'!$C$9</definedName>
    <definedName name="OLE_LINK2" localSheetId="0">'BS-中'!$C$9</definedName>
    <definedName name="_xlnm.Print_Area" localSheetId="1">'IS-中'!$A$1:$I$39</definedName>
  </definedName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2" l="1"/>
  <c r="C33" i="2"/>
  <c r="E25" i="2"/>
  <c r="C21" i="2"/>
  <c r="C23" i="2" s="1"/>
  <c r="C16" i="2"/>
  <c r="E16" i="2" s="1"/>
  <c r="E14" i="2"/>
  <c r="E12" i="2"/>
  <c r="C12" i="2"/>
  <c r="E10" i="2"/>
  <c r="A1" i="2"/>
  <c r="Q30" i="1"/>
  <c r="C30" i="1"/>
  <c r="E22" i="1" s="1"/>
  <c r="O28" i="1"/>
  <c r="M28" i="1"/>
  <c r="O25" i="1"/>
  <c r="G23" i="1"/>
  <c r="G30" i="1" s="1"/>
  <c r="C23" i="1"/>
  <c r="E23" i="1" s="1"/>
  <c r="O22" i="1"/>
  <c r="E20" i="1"/>
  <c r="S19" i="1"/>
  <c r="Q19" i="1"/>
  <c r="M17" i="1"/>
  <c r="O17" i="1" s="1"/>
  <c r="O16" i="1"/>
  <c r="G14" i="1"/>
  <c r="C14" i="1"/>
  <c r="E14" i="1" s="1"/>
  <c r="M13" i="1"/>
  <c r="O13" i="1" s="1"/>
  <c r="O19" i="1" s="1"/>
  <c r="E10" i="1"/>
  <c r="G9" i="1"/>
  <c r="I9" i="1" s="1"/>
  <c r="E9" i="1"/>
  <c r="C9" i="1"/>
  <c r="Q6" i="1"/>
  <c r="M6" i="1"/>
  <c r="I20" i="1" l="1"/>
  <c r="I10" i="1"/>
  <c r="I22" i="1"/>
  <c r="C35" i="2"/>
  <c r="E23" i="2"/>
  <c r="C27" i="2"/>
  <c r="M19" i="1"/>
  <c r="M30" i="1" s="1"/>
  <c r="O10" i="1"/>
  <c r="E21" i="1"/>
  <c r="O26" i="1"/>
  <c r="O9" i="1"/>
  <c r="O11" i="1"/>
  <c r="E35" i="2" l="1"/>
  <c r="C31" i="2"/>
  <c r="E27" i="2"/>
  <c r="E31" i="2" s="1"/>
</calcChain>
</file>

<file path=xl/sharedStrings.xml><?xml version="1.0" encoding="utf-8"?>
<sst xmlns="http://schemas.openxmlformats.org/spreadsheetml/2006/main" count="111" uniqueCount="70">
  <si>
    <t>新光金保險代理人股份有限公司</t>
    <phoneticPr fontId="3" type="noConversion"/>
  </si>
  <si>
    <r>
      <t>資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  <charset val="136"/>
      </rPr>
      <t>產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  <charset val="136"/>
      </rPr>
      <t>負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  <charset val="136"/>
      </rPr>
      <t>債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  <charset val="136"/>
      </rPr>
      <t>表</t>
    </r>
  </si>
  <si>
    <t>民國一○八年及一○七年九月三十日</t>
  </si>
  <si>
    <t>單位：新台幣元</t>
  </si>
  <si>
    <t>一○八年九月三十日</t>
  </si>
  <si>
    <t>一○七年九月三十日</t>
  </si>
  <si>
    <t>資產</t>
  </si>
  <si>
    <t>金額</t>
  </si>
  <si>
    <t>％</t>
  </si>
  <si>
    <t>負債及權益</t>
    <phoneticPr fontId="3" type="noConversion"/>
  </si>
  <si>
    <t>流動資產</t>
  </si>
  <si>
    <t>流動負債</t>
  </si>
  <si>
    <t>現金及約當現金</t>
    <phoneticPr fontId="3" type="noConversion"/>
  </si>
  <si>
    <t>應付所得稅</t>
    <phoneticPr fontId="3" type="noConversion"/>
  </si>
  <si>
    <t>應收帳款</t>
    <phoneticPr fontId="3" type="noConversion"/>
  </si>
  <si>
    <t>應付費用</t>
    <phoneticPr fontId="3" type="noConversion"/>
  </si>
  <si>
    <t>其他應收款</t>
    <phoneticPr fontId="3" type="noConversion"/>
  </si>
  <si>
    <t>-</t>
    <phoneticPr fontId="3" type="noConversion"/>
  </si>
  <si>
    <t>-</t>
  </si>
  <si>
    <t>其他應付款</t>
    <phoneticPr fontId="3" type="noConversion"/>
  </si>
  <si>
    <t>預付費用</t>
    <phoneticPr fontId="3" type="noConversion"/>
  </si>
  <si>
    <t>其他流動負債</t>
    <phoneticPr fontId="3" type="noConversion"/>
  </si>
  <si>
    <t>其他流動資產</t>
    <phoneticPr fontId="3" type="noConversion"/>
  </si>
  <si>
    <t>流動負債合計</t>
  </si>
  <si>
    <t>流動資產總計</t>
    <phoneticPr fontId="3" type="noConversion"/>
  </si>
  <si>
    <t>租賃負債</t>
    <phoneticPr fontId="3" type="noConversion"/>
  </si>
  <si>
    <t>非流動資產</t>
    <phoneticPr fontId="3" type="noConversion"/>
  </si>
  <si>
    <t>按攤銷後成本衡量之債務工具投資-國內公債</t>
  </si>
  <si>
    <t>租賃負債總計</t>
    <phoneticPr fontId="3" type="noConversion"/>
  </si>
  <si>
    <t>不動產及設備</t>
    <phoneticPr fontId="3" type="noConversion"/>
  </si>
  <si>
    <t>無形資產</t>
    <phoneticPr fontId="3" type="noConversion"/>
  </si>
  <si>
    <t>負債總計</t>
    <phoneticPr fontId="3" type="noConversion"/>
  </si>
  <si>
    <t>其他金融資產</t>
    <phoneticPr fontId="3" type="noConversion"/>
  </si>
  <si>
    <t>使用權資產</t>
    <phoneticPr fontId="3" type="noConversion"/>
  </si>
  <si>
    <t>-</t>
    <phoneticPr fontId="3" type="noConversion"/>
  </si>
  <si>
    <t>權益</t>
    <phoneticPr fontId="3" type="noConversion"/>
  </si>
  <si>
    <t>存出保證金</t>
    <phoneticPr fontId="3" type="noConversion"/>
  </si>
  <si>
    <t>股本-普通股</t>
    <phoneticPr fontId="3" type="noConversion"/>
  </si>
  <si>
    <t>非流動資產總計</t>
    <phoneticPr fontId="3" type="noConversion"/>
  </si>
  <si>
    <t>資本公積-其他</t>
    <phoneticPr fontId="3" type="noConversion"/>
  </si>
  <si>
    <t>-</t>
    <phoneticPr fontId="3" type="noConversion"/>
  </si>
  <si>
    <t>保留盈餘</t>
  </si>
  <si>
    <t>法定盈餘公積</t>
  </si>
  <si>
    <t>未分配盈餘</t>
  </si>
  <si>
    <t>權益總計</t>
    <phoneticPr fontId="3" type="noConversion"/>
  </si>
  <si>
    <t>資　　產　　總　　計</t>
  </si>
  <si>
    <t>負債及權益總計</t>
    <phoneticPr fontId="3" type="noConversion"/>
  </si>
  <si>
    <t>綜 合 損 益 表</t>
    <phoneticPr fontId="7" type="noConversion"/>
  </si>
  <si>
    <t>民國一○八年及一○七年一月一日至九月三十日</t>
  </si>
  <si>
    <t>一○八年前三季</t>
  </si>
  <si>
    <t>一○七年前三季</t>
  </si>
  <si>
    <t>營業收入</t>
    <phoneticPr fontId="7" type="noConversion"/>
  </si>
  <si>
    <t>營業成本</t>
    <phoneticPr fontId="7" type="noConversion"/>
  </si>
  <si>
    <t>營業毛利</t>
    <phoneticPr fontId="7" type="noConversion"/>
  </si>
  <si>
    <t>營業費用</t>
    <phoneticPr fontId="7" type="noConversion"/>
  </si>
  <si>
    <t>營業利益</t>
    <phoneticPr fontId="7" type="noConversion"/>
  </si>
  <si>
    <t>營業外收入及支出</t>
    <phoneticPr fontId="7" type="noConversion"/>
  </si>
  <si>
    <t>利息收入</t>
    <phoneticPr fontId="7" type="noConversion"/>
  </si>
  <si>
    <t>-</t>
    <phoneticPr fontId="7" type="noConversion"/>
  </si>
  <si>
    <t>利息費用</t>
    <phoneticPr fontId="7" type="noConversion"/>
  </si>
  <si>
    <r>
      <t>營業外收入及支出合計</t>
    </r>
    <r>
      <rPr>
        <sz val="12"/>
        <rFont val="Times New Roman"/>
        <family val="1"/>
      </rPr>
      <t xml:space="preserve"> </t>
    </r>
    <phoneticPr fontId="7" type="noConversion"/>
  </si>
  <si>
    <t>稅前利益</t>
    <phoneticPr fontId="7" type="noConversion"/>
  </si>
  <si>
    <t>所得稅費用</t>
    <phoneticPr fontId="7" type="noConversion"/>
  </si>
  <si>
    <t>本期淨利</t>
    <phoneticPr fontId="7" type="noConversion"/>
  </si>
  <si>
    <t>本期其他綜合損益</t>
    <phoneticPr fontId="7" type="noConversion"/>
  </si>
  <si>
    <t>本期綜合損益總額</t>
    <phoneticPr fontId="7" type="noConversion"/>
  </si>
  <si>
    <t>每股盈餘</t>
    <phoneticPr fontId="7" type="noConversion"/>
  </si>
  <si>
    <t>稅前</t>
    <phoneticPr fontId="7" type="noConversion"/>
  </si>
  <si>
    <t>稅後</t>
    <phoneticPr fontId="7" type="noConversion"/>
  </si>
  <si>
    <t xml:space="preserve">    基本每股盈餘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</si>
</sst>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6" formatCode="&quot;$&quot;#,##0;[Red]\-&quot;$&quot;#,##0"/>
    <numFmt numFmtId="8" formatCode="&quot;$&quot;#,##0.00;[Red]\-&quot;$&quot;#,##0.00"/>
    <numFmt numFmtId="42" formatCode="_-&quot;$&quot;* #,##0_-;\-&quot;$&quot;* #,##0_-;_-&quot;$&quot;* &quot;-&quot;_-;_-@_-"/>
    <numFmt numFmtId="43" formatCode="_-* #,##0.00_-;\-* #,##0.00_-;_-* &quot;-&quot;??_-;_-@_-"/>
    <numFmt numFmtId="176" formatCode="_-&quot;$&quot;* #,##0_-;\-&quot;$&quot;* #,##0_-;_-&quot;$&quot;* &quot;-&quot;??_-;_-@_-"/>
    <numFmt numFmtId="177" formatCode="0;_ۿ"/>
    <numFmt numFmtId="178" formatCode="_-* #,##0_-;\-* #,##0_-;_-* &quot;-&quot;??_-;_-@_-"/>
    <numFmt numFmtId="179" formatCode="0.000"/>
    <numFmt numFmtId="180" formatCode="0_ "/>
    <numFmt numFmtId="181" formatCode="#,##0_);\(#,##0\)"/>
    <numFmt numFmtId="182" formatCode="#,##0_);[Red]\(#,##0\)"/>
    <numFmt numFmtId="183" formatCode="&quot;$&quot;#,##0.00_);\(&quot;$&quot;#,##0.00\)"/>
  </numFmts>
  <fonts count="9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Book Antiqua"/>
      <family val="1"/>
    </font>
    <font>
      <sz val="12"/>
      <name val="Times New Roman"/>
      <family val="1"/>
    </font>
    <font>
      <sz val="16"/>
      <name val="標楷體"/>
      <family val="4"/>
      <charset val="136"/>
    </font>
    <font>
      <sz val="9"/>
      <name val="標楷體"/>
      <family val="4"/>
      <charset val="136"/>
    </font>
    <font>
      <u val="double"/>
      <sz val="12"/>
      <name val="Book Antiqu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distributed" vertical="top" wrapText="1"/>
    </xf>
    <xf numFmtId="0" fontId="4" fillId="0" borderId="0" xfId="0" applyFont="1" applyAlignment="1">
      <alignment horizontal="distributed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distributed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distributed"/>
    </xf>
    <xf numFmtId="0" fontId="2" fillId="0" borderId="0" xfId="0" applyFont="1" applyAlignment="1">
      <alignment horizontal="left" vertical="top" wrapText="1" inden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 indent="3"/>
    </xf>
    <xf numFmtId="176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wrapText="1"/>
    </xf>
    <xf numFmtId="1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vertical="top" wrapText="1"/>
    </xf>
    <xf numFmtId="3" fontId="5" fillId="0" borderId="0" xfId="0" applyNumberFormat="1" applyFont="1" applyBorder="1" applyAlignment="1">
      <alignment horizontal="right" wrapText="1"/>
    </xf>
    <xf numFmtId="0" fontId="5" fillId="0" borderId="0" xfId="0" applyFont="1"/>
    <xf numFmtId="177" fontId="5" fillId="0" borderId="0" xfId="0" applyNumberFormat="1" applyFont="1" applyBorder="1" applyAlignment="1">
      <alignment horizontal="right" wrapText="1"/>
    </xf>
    <xf numFmtId="178" fontId="5" fillId="0" borderId="0" xfId="1" applyNumberFormat="1" applyFont="1"/>
    <xf numFmtId="1" fontId="5" fillId="0" borderId="0" xfId="0" applyNumberFormat="1" applyFont="1" applyBorder="1" applyAlignment="1">
      <alignment horizontal="right" wrapText="1"/>
    </xf>
    <xf numFmtId="179" fontId="0" fillId="0" borderId="0" xfId="0" applyNumberFormat="1"/>
    <xf numFmtId="3" fontId="5" fillId="0" borderId="0" xfId="0" applyNumberFormat="1" applyFont="1" applyAlignment="1">
      <alignment horizontal="right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horizontal="right" wrapText="1"/>
    </xf>
    <xf numFmtId="9" fontId="5" fillId="0" borderId="0" xfId="0" applyNumberFormat="1" applyFont="1" applyBorder="1" applyAlignment="1">
      <alignment horizontal="right" wrapText="1"/>
    </xf>
    <xf numFmtId="179" fontId="1" fillId="0" borderId="0" xfId="0" applyNumberFormat="1" applyFont="1"/>
    <xf numFmtId="3" fontId="5" fillId="0" borderId="1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vertical="top" wrapText="1" indent="5"/>
    </xf>
    <xf numFmtId="3" fontId="5" fillId="0" borderId="2" xfId="0" applyNumberFormat="1" applyFont="1" applyBorder="1" applyAlignment="1">
      <alignment horizontal="right" wrapText="1"/>
    </xf>
    <xf numFmtId="1" fontId="5" fillId="0" borderId="2" xfId="0" applyNumberFormat="1" applyFont="1" applyBorder="1" applyAlignment="1">
      <alignment horizontal="right" wrapText="1"/>
    </xf>
    <xf numFmtId="43" fontId="0" fillId="0" borderId="0" xfId="1" applyFont="1" applyAlignment="1">
      <alignment horizontal="right"/>
    </xf>
    <xf numFmtId="3" fontId="5" fillId="0" borderId="0" xfId="0" applyNumberFormat="1" applyFont="1" applyFill="1" applyBorder="1" applyAlignment="1">
      <alignment horizontal="right" wrapText="1"/>
    </xf>
    <xf numFmtId="9" fontId="5" fillId="0" borderId="0" xfId="0" applyNumberFormat="1" applyFont="1" applyAlignment="1">
      <alignment horizontal="right" wrapText="1"/>
    </xf>
    <xf numFmtId="43" fontId="5" fillId="0" borderId="2" xfId="1" applyFont="1" applyBorder="1" applyAlignment="1">
      <alignment horizontal="right" wrapText="1"/>
    </xf>
    <xf numFmtId="180" fontId="5" fillId="0" borderId="0" xfId="0" applyNumberFormat="1" applyFont="1" applyBorder="1" applyAlignment="1">
      <alignment horizontal="right"/>
    </xf>
    <xf numFmtId="178" fontId="5" fillId="0" borderId="0" xfId="1" applyNumberFormat="1" applyFont="1" applyBorder="1" applyAlignment="1">
      <alignment horizontal="right" wrapText="1"/>
    </xf>
    <xf numFmtId="43" fontId="5" fillId="0" borderId="0" xfId="1" applyFont="1" applyBorder="1" applyAlignment="1">
      <alignment horizontal="right" wrapText="1"/>
    </xf>
    <xf numFmtId="178" fontId="5" fillId="0" borderId="0" xfId="1" applyNumberFormat="1" applyFont="1" applyFill="1" applyBorder="1" applyAlignment="1">
      <alignment horizontal="right" wrapText="1"/>
    </xf>
    <xf numFmtId="43" fontId="0" fillId="0" borderId="0" xfId="1" applyFont="1"/>
    <xf numFmtId="3" fontId="5" fillId="0" borderId="3" xfId="0" applyNumberFormat="1" applyFont="1" applyBorder="1" applyAlignment="1">
      <alignment horizontal="right" wrapText="1"/>
    </xf>
    <xf numFmtId="43" fontId="5" fillId="0" borderId="0" xfId="1" applyFont="1" applyFill="1" applyBorder="1" applyAlignment="1">
      <alignment horizontal="right" wrapText="1"/>
    </xf>
    <xf numFmtId="180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178" fontId="5" fillId="0" borderId="0" xfId="1" applyNumberFormat="1" applyFont="1" applyAlignment="1">
      <alignment horizontal="right" wrapText="1"/>
    </xf>
    <xf numFmtId="3" fontId="5" fillId="0" borderId="2" xfId="0" applyNumberFormat="1" applyFont="1" applyBorder="1"/>
    <xf numFmtId="180" fontId="5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 vertical="top" wrapText="1"/>
    </xf>
    <xf numFmtId="177" fontId="5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Font="1"/>
    <xf numFmtId="42" fontId="5" fillId="0" borderId="4" xfId="0" applyNumberFormat="1" applyFont="1" applyBorder="1"/>
    <xf numFmtId="0" fontId="5" fillId="0" borderId="4" xfId="0" applyFont="1" applyBorder="1" applyAlignment="1">
      <alignment horizontal="right" wrapText="1"/>
    </xf>
    <xf numFmtId="0" fontId="2" fillId="0" borderId="0" xfId="0" applyFont="1"/>
    <xf numFmtId="0" fontId="5" fillId="0" borderId="0" xfId="0" applyFont="1" applyAlignment="1">
      <alignment wrapText="1"/>
    </xf>
    <xf numFmtId="0" fontId="5" fillId="0" borderId="4" xfId="0" applyFont="1" applyBorder="1" applyAlignment="1">
      <alignment wrapText="1"/>
    </xf>
    <xf numFmtId="0" fontId="6" fillId="0" borderId="0" xfId="0" applyFont="1" applyAlignment="1">
      <alignment horizontal="justify"/>
    </xf>
    <xf numFmtId="0" fontId="6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5" fillId="0" borderId="0" xfId="2" applyFont="1"/>
    <xf numFmtId="0" fontId="5" fillId="0" borderId="0" xfId="2" applyFont="1" applyAlignment="1">
      <alignment horizontal="distributed" vertical="center"/>
    </xf>
    <xf numFmtId="0" fontId="5" fillId="0" borderId="0" xfId="2" applyFont="1" applyAlignment="1">
      <alignment horizontal="center" vertical="center"/>
    </xf>
    <xf numFmtId="0" fontId="2" fillId="0" borderId="0" xfId="2" applyFont="1"/>
    <xf numFmtId="42" fontId="5" fillId="0" borderId="0" xfId="0" applyNumberFormat="1" applyFont="1"/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9" fontId="5" fillId="0" borderId="0" xfId="2" applyNumberFormat="1" applyFont="1"/>
    <xf numFmtId="181" fontId="4" fillId="0" borderId="0" xfId="0" applyNumberFormat="1" applyFont="1" applyAlignment="1">
      <alignment wrapText="1"/>
    </xf>
    <xf numFmtId="181" fontId="4" fillId="0" borderId="0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3" fontId="4" fillId="0" borderId="0" xfId="0" applyNumberFormat="1" applyFont="1" applyAlignment="1">
      <alignment horizontal="right" wrapText="1"/>
    </xf>
    <xf numFmtId="180" fontId="4" fillId="0" borderId="0" xfId="0" applyNumberFormat="1" applyFont="1" applyAlignment="1">
      <alignment wrapText="1"/>
    </xf>
    <xf numFmtId="181" fontId="4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2" applyFont="1" applyAlignment="1">
      <alignment horizontal="right"/>
    </xf>
    <xf numFmtId="181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horizontal="right" wrapText="1"/>
    </xf>
    <xf numFmtId="1" fontId="4" fillId="0" borderId="1" xfId="0" applyNumberFormat="1" applyFont="1" applyBorder="1" applyAlignment="1">
      <alignment horizontal="right" wrapText="1"/>
    </xf>
    <xf numFmtId="178" fontId="4" fillId="0" borderId="1" xfId="1" applyNumberFormat="1" applyFont="1" applyBorder="1" applyAlignment="1">
      <alignment horizontal="right" wrapText="1"/>
    </xf>
    <xf numFmtId="0" fontId="2" fillId="0" borderId="0" xfId="2" applyFont="1" applyAlignment="1">
      <alignment horizontal="left" indent="2"/>
    </xf>
    <xf numFmtId="178" fontId="4" fillId="0" borderId="0" xfId="1" applyNumberFormat="1" applyFont="1" applyBorder="1" applyAlignment="1">
      <alignment horizontal="right" wrapText="1"/>
    </xf>
    <xf numFmtId="178" fontId="4" fillId="0" borderId="0" xfId="1" applyNumberFormat="1" applyFont="1" applyAlignment="1">
      <alignment horizontal="right" wrapText="1"/>
    </xf>
    <xf numFmtId="0" fontId="2" fillId="0" borderId="0" xfId="2" applyFont="1" applyAlignment="1">
      <alignment horizontal="left" indent="4"/>
    </xf>
    <xf numFmtId="3" fontId="4" fillId="0" borderId="2" xfId="0" applyNumberFormat="1" applyFont="1" applyBorder="1" applyAlignment="1">
      <alignment horizontal="right" wrapText="1"/>
    </xf>
    <xf numFmtId="1" fontId="4" fillId="0" borderId="2" xfId="0" applyNumberFormat="1" applyFont="1" applyBorder="1" applyAlignment="1">
      <alignment horizontal="right" wrapText="1"/>
    </xf>
    <xf numFmtId="43" fontId="4" fillId="0" borderId="2" xfId="1" applyFont="1" applyBorder="1" applyAlignment="1">
      <alignment horizontal="right" wrapText="1"/>
    </xf>
    <xf numFmtId="181" fontId="5" fillId="0" borderId="0" xfId="2" applyNumberFormat="1" applyFont="1" applyAlignment="1">
      <alignment horizontal="right"/>
    </xf>
    <xf numFmtId="1" fontId="4" fillId="0" borderId="0" xfId="0" applyNumberFormat="1" applyFont="1" applyBorder="1" applyAlignment="1">
      <alignment horizontal="right" wrapText="1"/>
    </xf>
    <xf numFmtId="9" fontId="5" fillId="0" borderId="0" xfId="2" applyNumberFormat="1" applyFont="1" applyBorder="1"/>
    <xf numFmtId="0" fontId="5" fillId="0" borderId="0" xfId="2" applyFont="1" applyBorder="1" applyAlignment="1">
      <alignment horizontal="right"/>
    </xf>
    <xf numFmtId="182" fontId="5" fillId="0" borderId="0" xfId="0" applyNumberFormat="1" applyFont="1" applyBorder="1"/>
    <xf numFmtId="0" fontId="4" fillId="0" borderId="0" xfId="0" applyFont="1" applyBorder="1" applyAlignment="1">
      <alignment horizontal="right" wrapText="1"/>
    </xf>
    <xf numFmtId="181" fontId="5" fillId="0" borderId="0" xfId="2" applyNumberFormat="1" applyFont="1" applyFill="1" applyAlignment="1">
      <alignment horizontal="right"/>
    </xf>
    <xf numFmtId="0" fontId="5" fillId="0" borderId="0" xfId="2" applyFont="1" applyFill="1" applyAlignment="1">
      <alignment horizontal="right"/>
    </xf>
    <xf numFmtId="181" fontId="5" fillId="0" borderId="1" xfId="2" applyNumberFormat="1" applyFont="1" applyFill="1" applyBorder="1" applyAlignment="1">
      <alignment horizontal="right"/>
    </xf>
    <xf numFmtId="181" fontId="5" fillId="0" borderId="1" xfId="2" applyNumberFormat="1" applyFont="1" applyBorder="1" applyAlignment="1">
      <alignment horizontal="right"/>
    </xf>
    <xf numFmtId="3" fontId="5" fillId="0" borderId="4" xfId="2" applyNumberFormat="1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0" fontId="2" fillId="0" borderId="0" xfId="2" applyFont="1" applyAlignment="1"/>
    <xf numFmtId="8" fontId="8" fillId="0" borderId="0" xfId="0" applyNumberFormat="1" applyFont="1" applyAlignment="1">
      <alignment horizontal="center" wrapText="1"/>
    </xf>
    <xf numFmtId="183" fontId="5" fillId="0" borderId="4" xfId="0" applyNumberFormat="1" applyFont="1" applyBorder="1"/>
    <xf numFmtId="0" fontId="6" fillId="0" borderId="0" xfId="0" applyFont="1" applyAlignment="1">
      <alignment horizontal="right"/>
    </xf>
    <xf numFmtId="6" fontId="5" fillId="0" borderId="0" xfId="2" applyNumberFormat="1" applyFont="1"/>
    <xf numFmtId="3" fontId="5" fillId="0" borderId="0" xfId="2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2" applyFont="1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2" fillId="0" borderId="1" xfId="2" applyFont="1" applyBorder="1" applyAlignment="1">
      <alignment horizontal="distributed" vertical="center"/>
    </xf>
    <xf numFmtId="0" fontId="2" fillId="0" borderId="1" xfId="2" applyFont="1" applyFill="1" applyBorder="1" applyAlignment="1">
      <alignment horizontal="distributed" vertical="center"/>
    </xf>
  </cellXfs>
  <cellStyles count="3">
    <cellStyle name="一般" xfId="0" builtinId="0"/>
    <cellStyle name="一般_SKIB2006_Chi[1]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tabSelected="1" zoomScale="75" zoomScaleNormal="75" workbookViewId="0">
      <selection activeCell="A36" sqref="A36"/>
    </sheetView>
  </sheetViews>
  <sheetFormatPr defaultRowHeight="16.5" x14ac:dyDescent="0.25"/>
  <cols>
    <col min="1" max="1" width="44.75" customWidth="1"/>
    <col min="2" max="2" width="3.125" customWidth="1"/>
    <col min="3" max="3" width="16.875" customWidth="1"/>
    <col min="4" max="4" width="1.875" customWidth="1"/>
    <col min="5" max="5" width="7.375" customWidth="1"/>
    <col min="6" max="6" width="3.125" customWidth="1"/>
    <col min="7" max="7" width="16.625" customWidth="1"/>
    <col min="8" max="8" width="1.875" customWidth="1"/>
    <col min="9" max="9" width="7.25" customWidth="1"/>
    <col min="10" max="10" width="3.125" customWidth="1"/>
    <col min="11" max="11" width="29.375" customWidth="1"/>
    <col min="12" max="12" width="2" customWidth="1"/>
    <col min="13" max="13" width="16.375" customWidth="1"/>
    <col min="14" max="14" width="1.625" customWidth="1"/>
    <col min="15" max="15" width="7.75" customWidth="1"/>
    <col min="16" max="16" width="3.125" customWidth="1"/>
    <col min="17" max="17" width="16.75" customWidth="1"/>
    <col min="18" max="18" width="1.625" customWidth="1"/>
    <col min="19" max="19" width="7" customWidth="1"/>
    <col min="20" max="20" width="6" bestFit="1" customWidth="1"/>
  </cols>
  <sheetData>
    <row r="1" spans="1:20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20" x14ac:dyDescent="0.25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</row>
    <row r="3" spans="1:20" x14ac:dyDescent="0.25">
      <c r="A3" s="114" t="s">
        <v>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1:20" x14ac:dyDescent="0.25">
      <c r="A4" s="115" t="s">
        <v>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</row>
    <row r="5" spans="1:20" x14ac:dyDescent="0.25">
      <c r="A5" s="1"/>
    </row>
    <row r="6" spans="1:20" ht="16.5" customHeight="1" x14ac:dyDescent="0.25">
      <c r="A6" s="2"/>
      <c r="B6" s="2"/>
      <c r="C6" s="116" t="s">
        <v>4</v>
      </c>
      <c r="D6" s="116"/>
      <c r="E6" s="116"/>
      <c r="F6" s="2"/>
      <c r="G6" s="117" t="s">
        <v>5</v>
      </c>
      <c r="H6" s="117"/>
      <c r="I6" s="117"/>
      <c r="J6" s="3"/>
      <c r="K6" s="3"/>
      <c r="L6" s="3"/>
      <c r="M6" s="117" t="str">
        <f>EndDateC</f>
        <v>一○八年九月三十日</v>
      </c>
      <c r="N6" s="117"/>
      <c r="O6" s="117"/>
      <c r="P6" s="4"/>
      <c r="Q6" s="117" t="str">
        <f>EndDate1C</f>
        <v>一○七年九月三十日</v>
      </c>
      <c r="R6" s="117"/>
      <c r="S6" s="117"/>
    </row>
    <row r="7" spans="1:20" s="11" customFormat="1" x14ac:dyDescent="0.25">
      <c r="A7" s="5" t="s">
        <v>6</v>
      </c>
      <c r="B7" s="6"/>
      <c r="C7" s="7" t="s">
        <v>7</v>
      </c>
      <c r="D7" s="8"/>
      <c r="E7" s="7" t="s">
        <v>8</v>
      </c>
      <c r="F7" s="8"/>
      <c r="G7" s="7" t="s">
        <v>7</v>
      </c>
      <c r="H7" s="8"/>
      <c r="I7" s="7" t="s">
        <v>8</v>
      </c>
      <c r="J7" s="6"/>
      <c r="K7" s="5" t="s">
        <v>9</v>
      </c>
      <c r="L7" s="9"/>
      <c r="M7" s="7" t="s">
        <v>7</v>
      </c>
      <c r="N7" s="8"/>
      <c r="O7" s="7" t="s">
        <v>8</v>
      </c>
      <c r="P7" s="10"/>
      <c r="Q7" s="7" t="s">
        <v>7</v>
      </c>
      <c r="R7" s="8"/>
      <c r="S7" s="7" t="s">
        <v>8</v>
      </c>
    </row>
    <row r="8" spans="1:20" x14ac:dyDescent="0.25">
      <c r="A8" s="12" t="s">
        <v>10</v>
      </c>
      <c r="B8" s="13"/>
      <c r="C8" s="14"/>
      <c r="D8" s="14"/>
      <c r="E8" s="14"/>
      <c r="F8" s="14"/>
      <c r="G8" s="14"/>
      <c r="H8" s="14"/>
      <c r="I8" s="14"/>
      <c r="J8" s="13"/>
      <c r="K8" s="12" t="s">
        <v>11</v>
      </c>
      <c r="L8" s="13"/>
      <c r="M8" s="14"/>
      <c r="N8" s="14"/>
      <c r="O8" s="14"/>
      <c r="P8" s="14"/>
      <c r="Q8" s="14"/>
      <c r="R8" s="14"/>
      <c r="S8" s="14"/>
    </row>
    <row r="9" spans="1:20" x14ac:dyDescent="0.25">
      <c r="A9" s="15" t="s">
        <v>12</v>
      </c>
      <c r="B9" s="13"/>
      <c r="C9" s="16">
        <f>90356663-1800000</f>
        <v>88556663</v>
      </c>
      <c r="D9" s="17"/>
      <c r="E9" s="18">
        <f>C9/$C$30*100</f>
        <v>59.698943923233863</v>
      </c>
      <c r="F9" s="17"/>
      <c r="G9" s="16">
        <f>65995847-1800000</f>
        <v>64195847</v>
      </c>
      <c r="H9" s="17"/>
      <c r="I9" s="18">
        <f>G9/$G$30*100</f>
        <v>54.085511912173665</v>
      </c>
      <c r="J9" s="19"/>
      <c r="K9" s="15" t="s">
        <v>13</v>
      </c>
      <c r="M9" s="20">
        <v>37618783</v>
      </c>
      <c r="N9" s="21"/>
      <c r="O9" s="22">
        <f>M9/$C$30*100</f>
        <v>25.360052430806967</v>
      </c>
      <c r="P9" s="21"/>
      <c r="Q9" s="23">
        <v>22455751</v>
      </c>
      <c r="R9" s="21"/>
      <c r="S9" s="24">
        <v>18.91914890082073</v>
      </c>
      <c r="T9" s="25"/>
    </row>
    <row r="10" spans="1:20" x14ac:dyDescent="0.25">
      <c r="A10" s="15" t="s">
        <v>14</v>
      </c>
      <c r="B10" s="13"/>
      <c r="C10" s="26">
        <v>53410566</v>
      </c>
      <c r="D10" s="17"/>
      <c r="E10" s="18">
        <f>C10/$C$30*100</f>
        <v>36.005810026312545</v>
      </c>
      <c r="F10" s="17"/>
      <c r="G10" s="26">
        <v>49858576</v>
      </c>
      <c r="H10" s="17"/>
      <c r="I10" s="18">
        <f>G10/$G$30*100</f>
        <v>42.006247011150364</v>
      </c>
      <c r="J10" s="19"/>
      <c r="K10" s="15" t="s">
        <v>15</v>
      </c>
      <c r="L10" s="27"/>
      <c r="M10" s="20">
        <v>27466552</v>
      </c>
      <c r="N10" s="28"/>
      <c r="O10" s="22">
        <f>M10/$C$30*100</f>
        <v>18.516101353238511</v>
      </c>
      <c r="P10" s="29"/>
      <c r="Q10" s="23">
        <v>23820964</v>
      </c>
      <c r="R10" s="28"/>
      <c r="S10" s="24">
        <v>20.06935171649749</v>
      </c>
      <c r="T10" s="25"/>
    </row>
    <row r="11" spans="1:20" x14ac:dyDescent="0.25">
      <c r="A11" s="15" t="s">
        <v>16</v>
      </c>
      <c r="B11" s="13"/>
      <c r="C11" s="26">
        <v>31581</v>
      </c>
      <c r="D11" s="17"/>
      <c r="E11" s="18" t="s">
        <v>17</v>
      </c>
      <c r="F11" s="17"/>
      <c r="G11" s="26">
        <v>27759</v>
      </c>
      <c r="H11" s="17"/>
      <c r="I11" s="18" t="s">
        <v>18</v>
      </c>
      <c r="J11" s="19"/>
      <c r="K11" s="15" t="s">
        <v>19</v>
      </c>
      <c r="M11" s="20">
        <v>1032308</v>
      </c>
      <c r="N11" s="21"/>
      <c r="O11" s="22">
        <f>M11/$C$30*100</f>
        <v>0.6959125978302243</v>
      </c>
      <c r="P11" s="21"/>
      <c r="Q11" s="23">
        <v>892523</v>
      </c>
      <c r="R11" s="21"/>
      <c r="S11" s="24">
        <v>0.75195772942117234</v>
      </c>
      <c r="T11" s="30"/>
    </row>
    <row r="12" spans="1:20" x14ac:dyDescent="0.25">
      <c r="A12" s="15" t="s">
        <v>20</v>
      </c>
      <c r="C12" s="26">
        <v>52422</v>
      </c>
      <c r="D12" s="21"/>
      <c r="E12" s="18" t="s">
        <v>17</v>
      </c>
      <c r="F12" s="21"/>
      <c r="G12" s="26">
        <v>26765</v>
      </c>
      <c r="H12" s="21"/>
      <c r="I12" s="18" t="s">
        <v>18</v>
      </c>
      <c r="J12" s="19"/>
      <c r="K12" s="15" t="s">
        <v>21</v>
      </c>
      <c r="L12" s="27"/>
      <c r="M12" s="31">
        <v>177073</v>
      </c>
      <c r="N12" s="17"/>
      <c r="O12" s="22" t="s">
        <v>17</v>
      </c>
      <c r="P12" s="29"/>
      <c r="Q12" s="31">
        <v>172770</v>
      </c>
      <c r="R12" s="17"/>
      <c r="S12" s="24" t="s">
        <v>18</v>
      </c>
      <c r="T12" s="30"/>
    </row>
    <row r="13" spans="1:20" x14ac:dyDescent="0.25">
      <c r="A13" s="15" t="s">
        <v>22</v>
      </c>
      <c r="C13" s="26">
        <v>28265</v>
      </c>
      <c r="E13" s="18" t="s">
        <v>17</v>
      </c>
      <c r="G13" s="26">
        <v>20685</v>
      </c>
      <c r="I13" s="32" t="s">
        <v>18</v>
      </c>
      <c r="J13" s="19"/>
      <c r="K13" s="33" t="s">
        <v>23</v>
      </c>
      <c r="L13" s="27"/>
      <c r="M13" s="34">
        <f>SUM(M9:M12)</f>
        <v>66294716</v>
      </c>
      <c r="N13" s="17"/>
      <c r="O13" s="35">
        <f>M13/$C$30*100</f>
        <v>44.691437084646182</v>
      </c>
      <c r="P13" s="29"/>
      <c r="Q13" s="34">
        <v>47342008</v>
      </c>
      <c r="R13" s="17"/>
      <c r="S13" s="35">
        <v>39.88601844649267</v>
      </c>
      <c r="T13" s="30"/>
    </row>
    <row r="14" spans="1:20" x14ac:dyDescent="0.25">
      <c r="A14" s="33" t="s">
        <v>24</v>
      </c>
      <c r="B14" s="13"/>
      <c r="C14" s="34">
        <f>SUM(C9:C13)</f>
        <v>142079497</v>
      </c>
      <c r="D14" s="17"/>
      <c r="E14" s="35">
        <f>C14/$C$30*100</f>
        <v>95.780437481528352</v>
      </c>
      <c r="F14" s="17"/>
      <c r="G14" s="34">
        <f>SUM(G9:G13)</f>
        <v>114129632</v>
      </c>
      <c r="H14" s="17"/>
      <c r="I14" s="34">
        <v>96</v>
      </c>
      <c r="J14" s="19"/>
      <c r="M14" s="21"/>
      <c r="N14" s="21"/>
      <c r="O14" s="21"/>
      <c r="P14" s="21"/>
      <c r="Q14" s="21"/>
      <c r="R14" s="21"/>
      <c r="S14" s="21"/>
      <c r="T14" s="30"/>
    </row>
    <row r="15" spans="1:20" ht="18.75" customHeight="1" x14ac:dyDescent="0.25">
      <c r="A15" s="15"/>
      <c r="C15" s="36"/>
      <c r="D15" s="32"/>
      <c r="E15" s="32"/>
      <c r="G15" s="26"/>
      <c r="I15" s="18"/>
      <c r="J15" s="19"/>
      <c r="K15" s="12" t="s">
        <v>25</v>
      </c>
      <c r="T15" s="30"/>
    </row>
    <row r="16" spans="1:20" x14ac:dyDescent="0.25">
      <c r="A16" s="12" t="s">
        <v>26</v>
      </c>
      <c r="J16" s="19"/>
      <c r="K16" s="15" t="s">
        <v>25</v>
      </c>
      <c r="M16" s="26">
        <v>1834290</v>
      </c>
      <c r="O16" s="22">
        <f>M16/$C$30*100</f>
        <v>1.2365549032594945</v>
      </c>
      <c r="Q16" s="37" t="s">
        <v>17</v>
      </c>
      <c r="S16" s="32" t="s">
        <v>17</v>
      </c>
      <c r="T16" s="30"/>
    </row>
    <row r="17" spans="1:20" ht="18" customHeight="1" x14ac:dyDescent="0.25">
      <c r="A17" s="15" t="s">
        <v>27</v>
      </c>
      <c r="B17" s="13"/>
      <c r="C17" s="26">
        <v>9512</v>
      </c>
      <c r="D17" s="17"/>
      <c r="E17" s="18" t="s">
        <v>17</v>
      </c>
      <c r="F17" s="17"/>
      <c r="G17" s="26">
        <v>11014</v>
      </c>
      <c r="H17" s="17"/>
      <c r="I17" s="18" t="s">
        <v>18</v>
      </c>
      <c r="J17" s="19"/>
      <c r="K17" s="33" t="s">
        <v>28</v>
      </c>
      <c r="M17" s="34">
        <f>M16</f>
        <v>1834290</v>
      </c>
      <c r="N17" s="17"/>
      <c r="O17" s="35">
        <f>M17/$C$30*100</f>
        <v>1.2365549032594945</v>
      </c>
      <c r="P17" s="38"/>
      <c r="Q17" s="39">
        <v>0</v>
      </c>
      <c r="R17" s="17"/>
      <c r="S17" s="35" t="s">
        <v>17</v>
      </c>
      <c r="T17" s="30"/>
    </row>
    <row r="18" spans="1:20" x14ac:dyDescent="0.25">
      <c r="A18" s="15" t="s">
        <v>29</v>
      </c>
      <c r="B18" s="13"/>
      <c r="C18" s="20">
        <v>299069</v>
      </c>
      <c r="D18" s="28"/>
      <c r="E18" s="40" t="s">
        <v>17</v>
      </c>
      <c r="F18" s="28"/>
      <c r="G18" s="20">
        <v>394476</v>
      </c>
      <c r="H18" s="17"/>
      <c r="I18" s="40" t="s">
        <v>18</v>
      </c>
      <c r="J18" s="19"/>
      <c r="T18" s="30"/>
    </row>
    <row r="19" spans="1:20" x14ac:dyDescent="0.25">
      <c r="A19" s="15" t="s">
        <v>30</v>
      </c>
      <c r="B19" s="13"/>
      <c r="C19" s="20">
        <v>99451</v>
      </c>
      <c r="D19" s="28"/>
      <c r="E19" s="40" t="s">
        <v>17</v>
      </c>
      <c r="F19" s="28"/>
      <c r="G19" s="41">
        <v>131169</v>
      </c>
      <c r="H19" s="42"/>
      <c r="I19" s="40" t="s">
        <v>18</v>
      </c>
      <c r="J19" s="19"/>
      <c r="K19" s="33" t="s">
        <v>31</v>
      </c>
      <c r="L19" s="27"/>
      <c r="M19" s="34">
        <f>M13+M17</f>
        <v>68129006</v>
      </c>
      <c r="N19" s="17"/>
      <c r="O19" s="34">
        <f>O13+O16</f>
        <v>45.927991987905678</v>
      </c>
      <c r="P19" s="29"/>
      <c r="Q19" s="34">
        <f>Q13+Q17</f>
        <v>47342008</v>
      </c>
      <c r="R19" s="17"/>
      <c r="S19" s="34">
        <f>S13</f>
        <v>39.88601844649267</v>
      </c>
      <c r="T19" s="30"/>
    </row>
    <row r="20" spans="1:20" x14ac:dyDescent="0.25">
      <c r="A20" s="15" t="s">
        <v>32</v>
      </c>
      <c r="C20" s="20">
        <v>1800000</v>
      </c>
      <c r="E20" s="40">
        <f>C20/$C$30*100</f>
        <v>1.2134388923600357</v>
      </c>
      <c r="G20" s="43">
        <v>1800000</v>
      </c>
      <c r="H20" s="44"/>
      <c r="I20" s="18">
        <f>G20/$G$30*100</f>
        <v>1.5165143228332605</v>
      </c>
      <c r="J20" s="19"/>
      <c r="K20" s="33"/>
      <c r="L20" s="27"/>
      <c r="M20" s="45"/>
      <c r="N20" s="17"/>
      <c r="O20" s="45"/>
      <c r="P20" s="29"/>
      <c r="Q20" s="45"/>
      <c r="R20" s="17"/>
      <c r="S20" s="45"/>
      <c r="T20" s="30"/>
    </row>
    <row r="21" spans="1:20" x14ac:dyDescent="0.25">
      <c r="A21" s="15" t="s">
        <v>33</v>
      </c>
      <c r="C21" s="20">
        <v>1824264</v>
      </c>
      <c r="E21" s="40">
        <f>C21/$C$30*100</f>
        <v>1.2297960486290491</v>
      </c>
      <c r="G21" s="46">
        <v>0</v>
      </c>
      <c r="I21" s="18" t="s">
        <v>34</v>
      </c>
      <c r="J21" s="19"/>
      <c r="K21" s="12" t="s">
        <v>35</v>
      </c>
      <c r="L21" s="27"/>
      <c r="M21" s="28"/>
      <c r="N21" s="28"/>
      <c r="O21" s="28"/>
      <c r="P21" s="29"/>
      <c r="Q21" s="28"/>
      <c r="R21" s="28"/>
      <c r="S21" s="24"/>
      <c r="T21" s="30"/>
    </row>
    <row r="22" spans="1:20" x14ac:dyDescent="0.25">
      <c r="A22" s="15" t="s">
        <v>36</v>
      </c>
      <c r="C22" s="20">
        <v>2226950</v>
      </c>
      <c r="D22" s="17"/>
      <c r="E22" s="47">
        <f>C22/$C$30*100</f>
        <v>1.5012598563006563</v>
      </c>
      <c r="F22" s="48"/>
      <c r="G22" s="20">
        <v>2226950</v>
      </c>
      <c r="H22" s="17"/>
      <c r="I22" s="18">
        <f>G22/$G$30*100</f>
        <v>1.8762230951297385</v>
      </c>
      <c r="J22" s="19"/>
      <c r="K22" s="15" t="s">
        <v>37</v>
      </c>
      <c r="L22" s="27"/>
      <c r="M22" s="26">
        <v>10000000</v>
      </c>
      <c r="N22" s="17"/>
      <c r="O22" s="49">
        <f>M22/$C$30*100</f>
        <v>6.7413271797779757</v>
      </c>
      <c r="P22" s="38"/>
      <c r="Q22" s="26">
        <v>10000000</v>
      </c>
      <c r="R22" s="17"/>
      <c r="S22" s="24">
        <v>8.4250795712958926</v>
      </c>
      <c r="T22" s="30"/>
    </row>
    <row r="23" spans="1:20" x14ac:dyDescent="0.25">
      <c r="A23" s="33" t="s">
        <v>38</v>
      </c>
      <c r="C23" s="50">
        <f>SUM(C17:C22)</f>
        <v>6259246</v>
      </c>
      <c r="D23" s="21"/>
      <c r="E23" s="51">
        <f>C23/$C$30*100</f>
        <v>4.2195625184716574</v>
      </c>
      <c r="F23" s="21"/>
      <c r="G23" s="50">
        <f>SUM(G17:G22)</f>
        <v>4563609</v>
      </c>
      <c r="H23" s="21"/>
      <c r="I23" s="51">
        <v>4</v>
      </c>
      <c r="J23" s="52"/>
      <c r="K23" s="15" t="s">
        <v>39</v>
      </c>
      <c r="M23" s="26">
        <v>46888</v>
      </c>
      <c r="O23" s="49" t="s">
        <v>40</v>
      </c>
      <c r="Q23" s="36" t="s">
        <v>40</v>
      </c>
      <c r="R23" s="36"/>
      <c r="S23" s="32" t="s">
        <v>40</v>
      </c>
      <c r="T23" s="30"/>
    </row>
    <row r="24" spans="1:20" x14ac:dyDescent="0.25">
      <c r="K24" s="15" t="s">
        <v>41</v>
      </c>
      <c r="L24" s="27"/>
      <c r="M24" s="17"/>
      <c r="N24" s="17"/>
      <c r="O24" s="17"/>
      <c r="P24" s="38"/>
      <c r="Q24" s="17"/>
      <c r="R24" s="17"/>
      <c r="S24" s="18"/>
      <c r="T24" s="30"/>
    </row>
    <row r="25" spans="1:20" x14ac:dyDescent="0.25">
      <c r="K25" s="33" t="s">
        <v>42</v>
      </c>
      <c r="L25" s="27"/>
      <c r="M25" s="26">
        <v>12354615</v>
      </c>
      <c r="N25" s="17"/>
      <c r="O25" s="18">
        <f>M25/$C$30*100</f>
        <v>8.3286501895192675</v>
      </c>
      <c r="P25" s="38"/>
      <c r="Q25" s="26">
        <v>12354615</v>
      </c>
      <c r="R25" s="17"/>
      <c r="S25" s="24">
        <v>10.40886144477258</v>
      </c>
      <c r="T25" s="30"/>
    </row>
    <row r="26" spans="1:20" x14ac:dyDescent="0.25">
      <c r="K26" s="33" t="s">
        <v>43</v>
      </c>
      <c r="L26" s="27"/>
      <c r="M26" s="26">
        <v>57808234</v>
      </c>
      <c r="N26" s="17"/>
      <c r="O26" s="53">
        <f>M26/$C$30*100</f>
        <v>38.970421907916531</v>
      </c>
      <c r="P26" s="29"/>
      <c r="Q26" s="26">
        <v>48996618</v>
      </c>
      <c r="R26" s="17"/>
      <c r="S26" s="24">
        <v>42.280040537438865</v>
      </c>
      <c r="T26" s="30"/>
    </row>
    <row r="27" spans="1:20" x14ac:dyDescent="0.25">
      <c r="A27" s="54"/>
      <c r="J27" s="55"/>
      <c r="T27" s="56"/>
    </row>
    <row r="28" spans="1:20" x14ac:dyDescent="0.25">
      <c r="K28" s="33" t="s">
        <v>44</v>
      </c>
      <c r="L28" s="27"/>
      <c r="M28" s="34">
        <f>SUM(M22:M26)</f>
        <v>80209737</v>
      </c>
      <c r="N28" s="17"/>
      <c r="O28" s="35">
        <f>M28/$C$30*100</f>
        <v>54.072008012094322</v>
      </c>
      <c r="P28" s="29"/>
      <c r="Q28" s="34">
        <v>71351233</v>
      </c>
      <c r="R28" s="17"/>
      <c r="S28" s="35">
        <v>60.113981553507337</v>
      </c>
      <c r="T28" s="56"/>
    </row>
    <row r="29" spans="1:20" x14ac:dyDescent="0.25">
      <c r="T29" s="56"/>
    </row>
    <row r="30" spans="1:20" ht="17.25" thickBot="1" x14ac:dyDescent="0.3">
      <c r="A30" s="12" t="s">
        <v>45</v>
      </c>
      <c r="B30" s="57"/>
      <c r="C30" s="58">
        <f>C23+C14</f>
        <v>148338743</v>
      </c>
      <c r="D30" s="17"/>
      <c r="E30" s="59">
        <v>100</v>
      </c>
      <c r="F30" s="48"/>
      <c r="G30" s="58">
        <f>G23+G14</f>
        <v>118693241</v>
      </c>
      <c r="H30" s="17"/>
      <c r="I30" s="59">
        <v>100</v>
      </c>
      <c r="J30" s="55"/>
      <c r="K30" s="60" t="s">
        <v>46</v>
      </c>
      <c r="L30" s="21"/>
      <c r="M30" s="58">
        <f>M19+M28</f>
        <v>148338743</v>
      </c>
      <c r="N30" s="61"/>
      <c r="O30" s="62">
        <v>100</v>
      </c>
      <c r="P30" s="21"/>
      <c r="Q30" s="58">
        <f>Q28+Q19</f>
        <v>118693241</v>
      </c>
      <c r="R30" s="61"/>
      <c r="S30" s="62">
        <v>100</v>
      </c>
    </row>
    <row r="31" spans="1:20" ht="17.25" thickTop="1" x14ac:dyDescent="0.25"/>
    <row r="33" spans="1:17" x14ac:dyDescent="0.25">
      <c r="A33" s="54"/>
    </row>
    <row r="34" spans="1:17" ht="21" x14ac:dyDescent="0.3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</row>
    <row r="35" spans="1:17" x14ac:dyDescent="0.25">
      <c r="A35" s="54"/>
    </row>
    <row r="36" spans="1:17" x14ac:dyDescent="0.25">
      <c r="A36" s="54"/>
    </row>
    <row r="37" spans="1:17" x14ac:dyDescent="0.25">
      <c r="A37" s="54"/>
    </row>
    <row r="38" spans="1:17" x14ac:dyDescent="0.25">
      <c r="A38" s="54"/>
    </row>
    <row r="39" spans="1:17" x14ac:dyDescent="0.25">
      <c r="A39" s="54"/>
    </row>
    <row r="40" spans="1:17" x14ac:dyDescent="0.25">
      <c r="A40" s="54"/>
    </row>
    <row r="41" spans="1:17" ht="24.75" customHeight="1" x14ac:dyDescent="0.25">
      <c r="A41" s="65"/>
      <c r="G41" s="66"/>
      <c r="H41" s="66"/>
      <c r="K41" s="67"/>
      <c r="N41" s="66"/>
      <c r="O41" s="66"/>
    </row>
  </sheetData>
  <mergeCells count="8">
    <mergeCell ref="A1:S1"/>
    <mergeCell ref="A2:S2"/>
    <mergeCell ref="A3:S3"/>
    <mergeCell ref="A4:S4"/>
    <mergeCell ref="C6:E6"/>
    <mergeCell ref="G6:I6"/>
    <mergeCell ref="M6:O6"/>
    <mergeCell ref="Q6:S6"/>
  </mergeCells>
  <phoneticPr fontId="3" type="noConversion"/>
  <pageMargins left="0.42" right="0.44" top="0.97" bottom="0.8" header="0.5" footer="0.5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8"/>
  <sheetViews>
    <sheetView zoomScaleNormal="100" zoomScaleSheetLayoutView="75" workbookViewId="0">
      <selection activeCell="A39" sqref="A39:I39"/>
    </sheetView>
  </sheetViews>
  <sheetFormatPr defaultRowHeight="15.75" x14ac:dyDescent="0.25"/>
  <cols>
    <col min="1" max="1" width="32.125" style="68" bestFit="1" customWidth="1"/>
    <col min="2" max="2" width="1.625" style="68" customWidth="1"/>
    <col min="3" max="3" width="16.125" style="68" customWidth="1"/>
    <col min="4" max="4" width="1.875" style="68" customWidth="1"/>
    <col min="5" max="5" width="7.875" style="68" customWidth="1"/>
    <col min="6" max="6" width="3.25" style="68" customWidth="1"/>
    <col min="7" max="7" width="16.125" style="68" customWidth="1"/>
    <col min="8" max="8" width="1.875" style="68" customWidth="1"/>
    <col min="9" max="9" width="7.5" style="68" customWidth="1"/>
    <col min="10" max="16384" width="9" style="68"/>
  </cols>
  <sheetData>
    <row r="1" spans="1:11" ht="21.75" customHeight="1" x14ac:dyDescent="0.25">
      <c r="A1" s="119" t="str">
        <f>'BS-中'!A1:S1</f>
        <v>新光金保險代理人股份有限公司</v>
      </c>
      <c r="B1" s="120"/>
      <c r="C1" s="120"/>
      <c r="D1" s="120"/>
      <c r="E1" s="120"/>
      <c r="F1" s="120"/>
      <c r="G1" s="120"/>
      <c r="H1" s="120"/>
      <c r="I1" s="120"/>
    </row>
    <row r="2" spans="1:11" ht="21.75" customHeight="1" x14ac:dyDescent="0.25">
      <c r="A2" s="119" t="s">
        <v>47</v>
      </c>
      <c r="B2" s="120"/>
      <c r="C2" s="120"/>
      <c r="D2" s="120"/>
      <c r="E2" s="120"/>
      <c r="F2" s="120"/>
      <c r="G2" s="120"/>
      <c r="H2" s="120"/>
      <c r="I2" s="120"/>
    </row>
    <row r="3" spans="1:11" ht="21.75" customHeight="1" x14ac:dyDescent="0.25">
      <c r="A3" s="119" t="s">
        <v>48</v>
      </c>
      <c r="B3" s="120"/>
      <c r="C3" s="120"/>
      <c r="D3" s="120"/>
      <c r="E3" s="120"/>
      <c r="F3" s="120"/>
      <c r="G3" s="120"/>
      <c r="H3" s="120"/>
      <c r="I3" s="120"/>
    </row>
    <row r="4" spans="1:11" ht="20.25" customHeight="1" x14ac:dyDescent="0.25">
      <c r="A4" s="121" t="s">
        <v>3</v>
      </c>
      <c r="B4" s="121"/>
      <c r="C4" s="121"/>
      <c r="D4" s="121"/>
      <c r="E4" s="121"/>
      <c r="F4" s="121"/>
      <c r="G4" s="121"/>
      <c r="H4" s="121"/>
      <c r="I4" s="121"/>
    </row>
    <row r="5" spans="1:11" ht="15.75" customHeight="1" x14ac:dyDescent="0.25"/>
    <row r="6" spans="1:11" ht="16.5" customHeight="1" x14ac:dyDescent="0.25">
      <c r="C6" s="122" t="s">
        <v>49</v>
      </c>
      <c r="D6" s="122"/>
      <c r="E6" s="122"/>
      <c r="F6" s="69"/>
      <c r="G6" s="123" t="s">
        <v>50</v>
      </c>
      <c r="H6" s="123"/>
      <c r="I6" s="123"/>
    </row>
    <row r="7" spans="1:11" ht="16.5" x14ac:dyDescent="0.25">
      <c r="C7" s="7" t="s">
        <v>7</v>
      </c>
      <c r="D7" s="8"/>
      <c r="E7" s="7" t="s">
        <v>8</v>
      </c>
      <c r="F7" s="70"/>
      <c r="G7" s="7" t="s">
        <v>7</v>
      </c>
      <c r="H7" s="8"/>
      <c r="I7" s="7" t="s">
        <v>8</v>
      </c>
    </row>
    <row r="8" spans="1:11" ht="16.5" x14ac:dyDescent="0.25">
      <c r="A8" s="71" t="s">
        <v>51</v>
      </c>
      <c r="C8" s="72">
        <v>270413700</v>
      </c>
      <c r="D8" s="73"/>
      <c r="E8" s="74">
        <v>100</v>
      </c>
      <c r="G8" s="72">
        <v>251025055</v>
      </c>
      <c r="H8" s="73"/>
      <c r="I8" s="74">
        <v>100</v>
      </c>
      <c r="J8" s="75"/>
      <c r="K8" s="75"/>
    </row>
    <row r="9" spans="1:11" x14ac:dyDescent="0.25">
      <c r="C9" s="74"/>
      <c r="D9" s="73"/>
      <c r="E9" s="74"/>
      <c r="G9" s="74"/>
      <c r="H9" s="73"/>
      <c r="I9" s="74"/>
      <c r="J9" s="75"/>
      <c r="K9" s="75"/>
    </row>
    <row r="10" spans="1:11" ht="16.5" x14ac:dyDescent="0.25">
      <c r="A10" s="71" t="s">
        <v>52</v>
      </c>
      <c r="C10" s="76">
        <v>-173281215</v>
      </c>
      <c r="D10" s="73"/>
      <c r="E10" s="77">
        <f>C10/$C$8*100</f>
        <v>-64.080042912027011</v>
      </c>
      <c r="G10" s="76">
        <v>-160886871</v>
      </c>
      <c r="H10" s="73"/>
      <c r="I10" s="76">
        <v>-64.252328015026407</v>
      </c>
      <c r="J10" s="75"/>
      <c r="K10" s="75"/>
    </row>
    <row r="11" spans="1:11" x14ac:dyDescent="0.25">
      <c r="C11" s="78"/>
      <c r="D11" s="73"/>
      <c r="E11" s="78"/>
      <c r="G11" s="78"/>
      <c r="H11" s="73"/>
      <c r="I11" s="78"/>
      <c r="J11" s="75"/>
      <c r="K11" s="75"/>
    </row>
    <row r="12" spans="1:11" ht="16.5" x14ac:dyDescent="0.25">
      <c r="A12" s="71" t="s">
        <v>53</v>
      </c>
      <c r="C12" s="79">
        <f>SUM(C8:C11)</f>
        <v>97132485</v>
      </c>
      <c r="D12" s="73"/>
      <c r="E12" s="80">
        <f>SUM(E8:E11)</f>
        <v>35.919957087972989</v>
      </c>
      <c r="G12" s="79">
        <v>90138184</v>
      </c>
      <c r="H12" s="73"/>
      <c r="I12" s="80">
        <v>35.747671984973593</v>
      </c>
      <c r="J12" s="75"/>
      <c r="K12" s="75"/>
    </row>
    <row r="13" spans="1:11" x14ac:dyDescent="0.25">
      <c r="C13" s="74"/>
      <c r="D13" s="73"/>
      <c r="E13" s="74"/>
      <c r="G13" s="74"/>
      <c r="H13" s="73"/>
      <c r="I13" s="74"/>
      <c r="J13" s="75"/>
      <c r="K13" s="75"/>
    </row>
    <row r="14" spans="1:11" ht="16.5" x14ac:dyDescent="0.25">
      <c r="A14" s="71" t="s">
        <v>54</v>
      </c>
      <c r="C14" s="81">
        <v>-39411917</v>
      </c>
      <c r="D14" s="82"/>
      <c r="E14" s="81">
        <f>C14/$C$8*100</f>
        <v>-14.574674655906858</v>
      </c>
      <c r="F14" s="83"/>
      <c r="G14" s="84">
        <v>-35135661</v>
      </c>
      <c r="H14" s="82"/>
      <c r="I14" s="81">
        <v>-14.117057237214523</v>
      </c>
      <c r="J14" s="75"/>
      <c r="K14" s="75"/>
    </row>
    <row r="15" spans="1:11" x14ac:dyDescent="0.25">
      <c r="C15" s="82"/>
      <c r="D15" s="82"/>
      <c r="E15" s="82"/>
      <c r="F15" s="83"/>
      <c r="G15" s="82"/>
      <c r="H15" s="82"/>
      <c r="I15" s="82"/>
      <c r="J15" s="75"/>
      <c r="K15" s="75"/>
    </row>
    <row r="16" spans="1:11" ht="16.5" x14ac:dyDescent="0.25">
      <c r="A16" s="71" t="s">
        <v>55</v>
      </c>
      <c r="C16" s="85">
        <f>SUM(C12:C14)</f>
        <v>57720568</v>
      </c>
      <c r="D16" s="82"/>
      <c r="E16" s="86">
        <f>C16/$C$8*100</f>
        <v>21.345282432066128</v>
      </c>
      <c r="F16" s="83"/>
      <c r="G16" s="85">
        <v>55002523</v>
      </c>
      <c r="H16" s="82"/>
      <c r="I16" s="87">
        <v>21.630614747759076</v>
      </c>
      <c r="J16" s="75"/>
      <c r="K16" s="75"/>
    </row>
    <row r="17" spans="1:11" x14ac:dyDescent="0.25">
      <c r="C17" s="82"/>
      <c r="D17" s="82"/>
      <c r="E17" s="82"/>
      <c r="F17" s="83"/>
      <c r="G17" s="82"/>
      <c r="H17" s="82"/>
      <c r="I17" s="82"/>
      <c r="J17" s="75"/>
      <c r="K17" s="75"/>
    </row>
    <row r="18" spans="1:11" ht="16.5" x14ac:dyDescent="0.25">
      <c r="A18" s="71" t="s">
        <v>56</v>
      </c>
      <c r="C18" s="82"/>
      <c r="D18" s="82"/>
      <c r="E18" s="82"/>
      <c r="F18" s="83"/>
      <c r="G18" s="82"/>
      <c r="H18" s="82"/>
      <c r="I18" s="82"/>
      <c r="J18" s="75"/>
      <c r="K18" s="75"/>
    </row>
    <row r="19" spans="1:11" ht="16.5" x14ac:dyDescent="0.25">
      <c r="A19" s="88" t="s">
        <v>57</v>
      </c>
      <c r="C19" s="79">
        <v>138144</v>
      </c>
      <c r="D19" s="82"/>
      <c r="E19" s="89" t="s">
        <v>58</v>
      </c>
      <c r="F19" s="83"/>
      <c r="G19" s="79">
        <v>93384</v>
      </c>
      <c r="H19" s="82"/>
      <c r="I19" s="90" t="s">
        <v>18</v>
      </c>
      <c r="J19" s="75"/>
      <c r="K19" s="75"/>
    </row>
    <row r="20" spans="1:11" ht="16.5" x14ac:dyDescent="0.25">
      <c r="A20" s="88" t="s">
        <v>59</v>
      </c>
      <c r="C20" s="81">
        <v>-26253</v>
      </c>
      <c r="E20" s="89" t="s">
        <v>58</v>
      </c>
      <c r="G20" s="83" t="s">
        <v>58</v>
      </c>
      <c r="I20" s="90" t="s">
        <v>18</v>
      </c>
      <c r="J20" s="75"/>
      <c r="K20" s="75"/>
    </row>
    <row r="21" spans="1:11" ht="16.5" x14ac:dyDescent="0.25">
      <c r="A21" s="91" t="s">
        <v>60</v>
      </c>
      <c r="C21" s="92">
        <f>SUM(C19:C20)</f>
        <v>111891</v>
      </c>
      <c r="D21" s="82"/>
      <c r="E21" s="93" t="s">
        <v>58</v>
      </c>
      <c r="F21" s="83"/>
      <c r="G21" s="92">
        <v>93384</v>
      </c>
      <c r="H21" s="82"/>
      <c r="I21" s="94" t="s">
        <v>18</v>
      </c>
      <c r="J21" s="75"/>
      <c r="K21" s="75"/>
    </row>
    <row r="22" spans="1:11" x14ac:dyDescent="0.25">
      <c r="C22" s="95"/>
      <c r="D22" s="95"/>
      <c r="E22" s="95"/>
      <c r="F22" s="83"/>
      <c r="G22" s="95"/>
      <c r="H22" s="95"/>
      <c r="I22" s="95"/>
      <c r="J22" s="75"/>
      <c r="K22" s="75"/>
    </row>
    <row r="23" spans="1:11" ht="16.5" x14ac:dyDescent="0.25">
      <c r="A23" s="71" t="s">
        <v>61</v>
      </c>
      <c r="C23" s="79">
        <f>C16+C21</f>
        <v>57832459</v>
      </c>
      <c r="D23" s="82"/>
      <c r="E23" s="96">
        <f>C23/$C$8*100</f>
        <v>21.386660143328537</v>
      </c>
      <c r="F23" s="83"/>
      <c r="G23" s="79">
        <v>55095907</v>
      </c>
      <c r="H23" s="82"/>
      <c r="I23" s="90">
        <v>21.668335592072204</v>
      </c>
      <c r="J23" s="75"/>
      <c r="K23" s="75"/>
    </row>
    <row r="24" spans="1:11" x14ac:dyDescent="0.25">
      <c r="C24" s="82"/>
      <c r="D24" s="82"/>
      <c r="E24" s="82"/>
      <c r="F24" s="83"/>
      <c r="G24" s="82"/>
      <c r="H24" s="82"/>
      <c r="I24" s="82"/>
      <c r="J24" s="75"/>
      <c r="K24" s="75"/>
    </row>
    <row r="25" spans="1:11" ht="16.5" x14ac:dyDescent="0.25">
      <c r="A25" s="71" t="s">
        <v>62</v>
      </c>
      <c r="C25" s="81">
        <v>-11974629</v>
      </c>
      <c r="D25" s="82"/>
      <c r="E25" s="81">
        <f>C25/$C$8*100</f>
        <v>-4.4282626952702469</v>
      </c>
      <c r="F25" s="83"/>
      <c r="G25" s="84">
        <v>-11064357</v>
      </c>
      <c r="H25" s="82"/>
      <c r="I25" s="81">
        <v>-3.6959155128177712</v>
      </c>
      <c r="K25" s="97"/>
    </row>
    <row r="26" spans="1:11" x14ac:dyDescent="0.25">
      <c r="C26" s="82"/>
      <c r="D26" s="82"/>
      <c r="E26" s="82"/>
      <c r="F26" s="98"/>
      <c r="G26" s="82"/>
      <c r="H26" s="82"/>
      <c r="I26" s="82"/>
      <c r="J26" s="75"/>
      <c r="K26" s="75"/>
    </row>
    <row r="27" spans="1:11" ht="16.5" x14ac:dyDescent="0.25">
      <c r="A27" s="71" t="s">
        <v>63</v>
      </c>
      <c r="C27" s="99">
        <f>SUM(C23:C26)</f>
        <v>45857830</v>
      </c>
      <c r="D27" s="100"/>
      <c r="E27" s="77">
        <f>C27/$C$8*100</f>
        <v>16.958397448058289</v>
      </c>
      <c r="F27" s="98"/>
      <c r="G27" s="99">
        <v>44031550</v>
      </c>
      <c r="H27" s="100"/>
      <c r="I27" s="89">
        <v>17.972420079254434</v>
      </c>
    </row>
    <row r="29" spans="1:11" ht="16.5" x14ac:dyDescent="0.25">
      <c r="A29" s="71" t="s">
        <v>64</v>
      </c>
      <c r="C29" s="85" t="s">
        <v>17</v>
      </c>
      <c r="D29" s="101"/>
      <c r="E29" s="87" t="s">
        <v>17</v>
      </c>
      <c r="F29" s="102"/>
      <c r="G29" s="103" t="s">
        <v>18</v>
      </c>
      <c r="H29" s="95"/>
      <c r="I29" s="104" t="s">
        <v>18</v>
      </c>
    </row>
    <row r="31" spans="1:11" ht="17.25" thickBot="1" x14ac:dyDescent="0.3">
      <c r="A31" s="71" t="s">
        <v>65</v>
      </c>
      <c r="C31" s="58">
        <f>SUM(C27)</f>
        <v>45857830</v>
      </c>
      <c r="E31" s="105">
        <f>SUM(E27:E30)</f>
        <v>16.958397448058289</v>
      </c>
      <c r="G31" s="58">
        <v>44031550</v>
      </c>
      <c r="I31" s="105">
        <v>17.972420079254434</v>
      </c>
    </row>
    <row r="32" spans="1:11" ht="16.5" thickTop="1" x14ac:dyDescent="0.25"/>
    <row r="33" spans="1:9" ht="16.5" x14ac:dyDescent="0.25">
      <c r="C33" s="118" t="str">
        <f>C6</f>
        <v>一○八年前三季</v>
      </c>
      <c r="D33" s="118"/>
      <c r="E33" s="118"/>
      <c r="F33" s="69"/>
      <c r="G33" s="118" t="str">
        <f>G6</f>
        <v>一○七年前三季</v>
      </c>
      <c r="H33" s="118"/>
      <c r="I33" s="118"/>
    </row>
    <row r="34" spans="1:9" ht="16.5" x14ac:dyDescent="0.25">
      <c r="A34" s="71" t="s">
        <v>66</v>
      </c>
      <c r="C34" s="106" t="s">
        <v>67</v>
      </c>
      <c r="D34" s="107"/>
      <c r="E34" s="106" t="s">
        <v>68</v>
      </c>
      <c r="F34"/>
      <c r="G34" s="106" t="s">
        <v>67</v>
      </c>
      <c r="H34" s="107"/>
      <c r="I34" s="106" t="s">
        <v>68</v>
      </c>
    </row>
    <row r="35" spans="1:9" ht="17.25" thickBot="1" x14ac:dyDescent="0.3">
      <c r="A35" s="108" t="s">
        <v>69</v>
      </c>
      <c r="C35" s="109">
        <f>C23/1000000</f>
        <v>57.832459</v>
      </c>
      <c r="D35" s="14"/>
      <c r="E35" s="110">
        <f>C27/1000000</f>
        <v>45.85783</v>
      </c>
      <c r="F35" s="14"/>
      <c r="G35" s="109">
        <v>55.095906999999997</v>
      </c>
      <c r="H35" s="14"/>
      <c r="I35" s="110">
        <v>44.031550000000003</v>
      </c>
    </row>
    <row r="36" spans="1:9" ht="16.5" thickTop="1" x14ac:dyDescent="0.25"/>
    <row r="37" spans="1:9" ht="16.5" x14ac:dyDescent="0.25">
      <c r="A37" s="60"/>
    </row>
    <row r="39" spans="1:9" ht="21" x14ac:dyDescent="0.3">
      <c r="A39" s="63"/>
      <c r="B39" s="64"/>
      <c r="C39" s="64"/>
      <c r="D39" s="64"/>
      <c r="E39" s="64"/>
      <c r="F39" s="64"/>
      <c r="G39" s="64"/>
      <c r="H39" s="64"/>
      <c r="I39" s="111"/>
    </row>
    <row r="48" spans="1:9" ht="16.5" x14ac:dyDescent="0.25">
      <c r="A48" s="66"/>
      <c r="C48" s="65"/>
      <c r="G48" s="65"/>
    </row>
    <row r="352" spans="1:1" x14ac:dyDescent="0.25">
      <c r="A352" s="112"/>
    </row>
    <row r="353" spans="1:1" x14ac:dyDescent="0.25">
      <c r="A353" s="113"/>
    </row>
    <row r="354" spans="1:1" x14ac:dyDescent="0.25">
      <c r="A354" s="112"/>
    </row>
    <row r="356" spans="1:1" x14ac:dyDescent="0.25">
      <c r="A356" s="112"/>
    </row>
    <row r="357" spans="1:1" x14ac:dyDescent="0.25">
      <c r="A357" s="113"/>
    </row>
    <row r="358" spans="1:1" x14ac:dyDescent="0.25">
      <c r="A358" s="112"/>
    </row>
    <row r="360" spans="1:1" x14ac:dyDescent="0.25">
      <c r="A360" s="112"/>
    </row>
    <row r="361" spans="1:1" x14ac:dyDescent="0.25">
      <c r="A361" s="113"/>
    </row>
    <row r="362" spans="1:1" x14ac:dyDescent="0.25">
      <c r="A362" s="112"/>
    </row>
    <row r="396" spans="1:1" x14ac:dyDescent="0.25">
      <c r="A396" s="112"/>
    </row>
    <row r="397" spans="1:1" x14ac:dyDescent="0.25">
      <c r="A397" s="113"/>
    </row>
    <row r="398" spans="1:1" x14ac:dyDescent="0.25">
      <c r="A398" s="113"/>
    </row>
    <row r="399" spans="1:1" x14ac:dyDescent="0.25">
      <c r="A399" s="113"/>
    </row>
    <row r="400" spans="1:1" x14ac:dyDescent="0.25">
      <c r="A400" s="112"/>
    </row>
    <row r="401" spans="1:1" x14ac:dyDescent="0.25">
      <c r="A401" s="112"/>
    </row>
    <row r="402" spans="1:1" x14ac:dyDescent="0.25">
      <c r="A402" s="112"/>
    </row>
    <row r="403" spans="1:1" x14ac:dyDescent="0.25">
      <c r="A403" s="112"/>
    </row>
    <row r="404" spans="1:1" x14ac:dyDescent="0.25">
      <c r="A404" s="113"/>
    </row>
    <row r="405" spans="1:1" x14ac:dyDescent="0.25">
      <c r="A405" s="113"/>
    </row>
    <row r="406" spans="1:1" x14ac:dyDescent="0.25">
      <c r="A406" s="113"/>
    </row>
    <row r="407" spans="1:1" x14ac:dyDescent="0.25">
      <c r="A407" s="112"/>
    </row>
    <row r="408" spans="1:1" x14ac:dyDescent="0.25">
      <c r="A408" s="112"/>
    </row>
    <row r="598" spans="1:1" x14ac:dyDescent="0.25">
      <c r="A598" s="112"/>
    </row>
  </sheetData>
  <mergeCells count="8">
    <mergeCell ref="C33:E33"/>
    <mergeCell ref="G33:I33"/>
    <mergeCell ref="A1:I1"/>
    <mergeCell ref="A2:I2"/>
    <mergeCell ref="A3:I3"/>
    <mergeCell ref="A4:I4"/>
    <mergeCell ref="C6:E6"/>
    <mergeCell ref="G6:I6"/>
  </mergeCells>
  <phoneticPr fontId="3" type="noConversion"/>
  <pageMargins left="0.75" right="0.75" top="1" bottom="1" header="0.5" footer="0.5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20</vt:i4>
      </vt:variant>
    </vt:vector>
  </HeadingPairs>
  <TitlesOfParts>
    <vt:vector size="22" baseType="lpstr">
      <vt:lpstr>BS-中</vt:lpstr>
      <vt:lpstr>IS-中</vt:lpstr>
      <vt:lpstr>'BS-中'!_Col01</vt:lpstr>
      <vt:lpstr>'BS-中'!_Col02</vt:lpstr>
      <vt:lpstr>'BS-中'!_Col03</vt:lpstr>
      <vt:lpstr>'BS-中'!_Col04</vt:lpstr>
      <vt:lpstr>'BS-中'!ActDesc</vt:lpstr>
      <vt:lpstr>'BS-中'!ActDesc_P2</vt:lpstr>
      <vt:lpstr>'BS-中'!ClientNameC</vt:lpstr>
      <vt:lpstr>'IS-中'!Col02_1</vt:lpstr>
      <vt:lpstr>'IS-中'!Col03_1</vt:lpstr>
      <vt:lpstr>'IS-中'!Col04_1</vt:lpstr>
      <vt:lpstr>'BS-中'!Col04_P2</vt:lpstr>
      <vt:lpstr>'BS-中'!DataEnd</vt:lpstr>
      <vt:lpstr>'BS-中'!EndDate1C</vt:lpstr>
      <vt:lpstr>'BS-中'!EndDate1C_1</vt:lpstr>
      <vt:lpstr>'BS-中'!EndDateC</vt:lpstr>
      <vt:lpstr>'BS-中'!EndDateC_1</vt:lpstr>
      <vt:lpstr>'BS-中'!EndDayC</vt:lpstr>
      <vt:lpstr>'BS-中'!OLE_LINK1</vt:lpstr>
      <vt:lpstr>'BS-中'!OLE_LINK2</vt:lpstr>
      <vt:lpstr>'IS-中'!Print_Area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游菀靖</dc:creator>
  <cp:lastModifiedBy>游菀靖</cp:lastModifiedBy>
  <dcterms:created xsi:type="dcterms:W3CDTF">2019-11-27T05:54:11Z</dcterms:created>
  <dcterms:modified xsi:type="dcterms:W3CDTF">2019-11-27T06:04:05Z</dcterms:modified>
</cp:coreProperties>
</file>